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7935" activeTab="1"/>
  </bookViews>
  <sheets>
    <sheet name="Кадочникова Т.М." sheetId="1" r:id="rId1"/>
    <sheet name="Евдокимова Л.В." sheetId="3" r:id="rId2"/>
    <sheet name="Лист2" sheetId="2" r:id="rId3"/>
  </sheets>
  <definedNames>
    <definedName name="_xlnm._FilterDatabase" localSheetId="1" hidden="1">'Евдокимова Л.В.'!$C$7:$D$12</definedName>
    <definedName name="_xlnm._FilterDatabase" localSheetId="0" hidden="1">'Кадочникова Т.М.'!$C$7:$D$12</definedName>
    <definedName name="_xlnm.Print_Area" localSheetId="1">'Евдокимова Л.В.'!$B$1:$N$20</definedName>
    <definedName name="_xlnm.Print_Area" localSheetId="0">'Кадочникова Т.М.'!$B$1:$N$20</definedName>
  </definedNames>
  <calcPr calcId="14562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4" i="1"/>
  <c r="L12" i="3" l="1"/>
  <c r="M12" i="3" s="1"/>
  <c r="J12" i="3"/>
  <c r="H12" i="3"/>
  <c r="F12" i="3"/>
  <c r="L11" i="3"/>
  <c r="M11" i="3" s="1"/>
  <c r="J11" i="3"/>
  <c r="H11" i="3"/>
  <c r="F11" i="3"/>
  <c r="L10" i="3"/>
  <c r="M10" i="3" s="1"/>
  <c r="J10" i="3"/>
  <c r="H10" i="3"/>
  <c r="F10" i="3"/>
  <c r="L9" i="3"/>
  <c r="M9" i="3" s="1"/>
  <c r="J9" i="3"/>
  <c r="H9" i="3"/>
  <c r="F9" i="3"/>
  <c r="L8" i="3"/>
  <c r="M8" i="3" s="1"/>
  <c r="J8" i="3"/>
  <c r="H8" i="3"/>
  <c r="F8" i="3"/>
  <c r="L6" i="3"/>
  <c r="M6" i="3" s="1"/>
  <c r="J6" i="3"/>
  <c r="H6" i="3"/>
  <c r="F6" i="3"/>
  <c r="F7" i="3"/>
  <c r="H7" i="3"/>
  <c r="J7" i="3"/>
  <c r="L7" i="3"/>
  <c r="M7" i="3" s="1"/>
  <c r="F15" i="3"/>
  <c r="F14" i="3"/>
  <c r="F13" i="3"/>
  <c r="L16" i="3"/>
  <c r="M16" i="3" s="1"/>
  <c r="J16" i="3"/>
  <c r="H16" i="3"/>
  <c r="F16" i="3"/>
  <c r="L15" i="3"/>
  <c r="M15" i="3" s="1"/>
  <c r="J15" i="3"/>
  <c r="H15" i="3"/>
  <c r="L14" i="3"/>
  <c r="M14" i="3" s="1"/>
  <c r="J14" i="3"/>
  <c r="H14" i="3"/>
  <c r="L13" i="3"/>
  <c r="M13" i="3" s="1"/>
  <c r="J13" i="3"/>
  <c r="H13" i="3"/>
  <c r="L4" i="3"/>
  <c r="M4" i="3" s="1"/>
  <c r="J4" i="3"/>
  <c r="H4" i="3"/>
  <c r="F4" i="3"/>
  <c r="L16" i="1"/>
  <c r="L10" i="1"/>
  <c r="L11" i="1"/>
  <c r="L12" i="1"/>
  <c r="L9" i="1"/>
  <c r="L6" i="1"/>
  <c r="L13" i="1"/>
  <c r="L8" i="1"/>
  <c r="L7" i="1"/>
  <c r="L4" i="1"/>
  <c r="L5" i="1"/>
  <c r="J16" i="1"/>
  <c r="J15" i="1"/>
  <c r="J10" i="1"/>
  <c r="J11" i="1"/>
  <c r="J12" i="1"/>
  <c r="J9" i="1"/>
  <c r="J6" i="1"/>
  <c r="J14" i="1"/>
  <c r="J13" i="1"/>
  <c r="J8" i="1"/>
  <c r="J7" i="1"/>
  <c r="J5" i="1"/>
  <c r="J4" i="1"/>
  <c r="H16" i="1"/>
  <c r="H15" i="1"/>
  <c r="H14" i="1"/>
  <c r="H13" i="1"/>
  <c r="H10" i="1"/>
  <c r="H11" i="1"/>
  <c r="H12" i="1"/>
  <c r="H8" i="1"/>
  <c r="H7" i="1"/>
  <c r="H6" i="1"/>
  <c r="H9" i="1"/>
  <c r="H5" i="1"/>
  <c r="H4" i="1"/>
  <c r="F16" i="1"/>
  <c r="F15" i="1"/>
  <c r="F10" i="1"/>
  <c r="F11" i="1"/>
  <c r="F12" i="1"/>
  <c r="F9" i="1"/>
  <c r="F14" i="1"/>
  <c r="F13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<sst xmlns="http://schemas.openxmlformats.org/spreadsheetml/2006/main" count="112" uniqueCount="47">
  <si>
    <t>Волчок Дарья</t>
  </si>
  <si>
    <t>Кадиров Мансур</t>
  </si>
  <si>
    <t>Каширин Мирон</t>
  </si>
  <si>
    <t>Зубанова Есения</t>
  </si>
  <si>
    <t>Кузнецов Роман</t>
  </si>
  <si>
    <t>Алешина Софья</t>
  </si>
  <si>
    <t>Слепкова Татьяна</t>
  </si>
  <si>
    <t>Дианов Дмитрий</t>
  </si>
  <si>
    <t>Небылица Клим</t>
  </si>
  <si>
    <t>Тыченко Дарья</t>
  </si>
  <si>
    <t>Азаров Василий</t>
  </si>
  <si>
    <t>Зозуля Лилия</t>
  </si>
  <si>
    <t>Захаров Влад</t>
  </si>
  <si>
    <t>Евдокимова Людмила Владимировна</t>
  </si>
  <si>
    <t>Андреева Эля</t>
  </si>
  <si>
    <t>Аникина Екатерина</t>
  </si>
  <si>
    <t>Деревягина Мария</t>
  </si>
  <si>
    <t>Деревягина Софья</t>
  </si>
  <si>
    <t>Деревягин Матвей</t>
  </si>
  <si>
    <t>Левшенко Вероника</t>
  </si>
  <si>
    <t>Рябаштанов Артем</t>
  </si>
  <si>
    <t>Шубко Никита</t>
  </si>
  <si>
    <t>Гамова Полина</t>
  </si>
  <si>
    <t>Васильева Ангелина</t>
  </si>
  <si>
    <t>Усова Анна</t>
  </si>
  <si>
    <t>Ворожцова Анастасия</t>
  </si>
  <si>
    <t>Жеребцова Софья</t>
  </si>
  <si>
    <t>результат</t>
  </si>
  <si>
    <t>оценка</t>
  </si>
  <si>
    <t>Упражнение мост из положение лежа на спине фиксация 5 сек, см</t>
  </si>
  <si>
    <t>поднимание ног из виса на гимнастической перекладине в положение "угол", раз</t>
  </si>
  <si>
    <t>прыжок в длину с места, см</t>
  </si>
  <si>
    <t>год рождения</t>
  </si>
  <si>
    <t>Фамилия, имя</t>
  </si>
  <si>
    <t>№ п/п</t>
  </si>
  <si>
    <t>отметка о приеме</t>
  </si>
  <si>
    <t>8 лет</t>
  </si>
  <si>
    <t>7 лет</t>
  </si>
  <si>
    <t>9 лет</t>
  </si>
  <si>
    <t>Председатель _______________/Янковская Т.А.                         Секретарь ________________/Ковалева Е.М.</t>
  </si>
  <si>
    <t>Члены комиссии ______________Тисиневич М.О. ___________________________Журавлев Ю.П. ____________________ Н.М. Кадочникова</t>
  </si>
  <si>
    <r>
      <rPr>
        <b/>
        <sz val="14"/>
        <color theme="1"/>
        <rFont val="Times New Roman"/>
        <family val="1"/>
        <charset val="204"/>
      </rPr>
      <t xml:space="preserve">Ведомость
приема контрольных нормативов для проведения индивидуального отбора граждан                                                                                                                          на программу спортивной подготовки по виду спорта «Прыжки на батуте»
Тренер-преподаватель Евдокимова Людмила Владимировна  Дата приема  </t>
    </r>
    <r>
      <rPr>
        <b/>
        <u/>
        <sz val="14"/>
        <color theme="1"/>
        <rFont val="Times New Roman"/>
        <family val="1"/>
        <charset val="204"/>
      </rPr>
      <t>26.12.2017г</t>
    </r>
    <r>
      <rPr>
        <b/>
        <sz val="14"/>
        <color theme="1"/>
        <rFont val="Times New Roman"/>
        <family val="1"/>
        <charset val="204"/>
      </rPr>
      <t xml:space="preserve">. Место проведения Акробатический манеж  </t>
    </r>
    <r>
      <rPr>
        <sz val="12"/>
        <color theme="1"/>
        <rFont val="Times New Roman"/>
        <family val="2"/>
        <charset val="204"/>
      </rPr>
      <t xml:space="preserve">
</t>
    </r>
  </si>
  <si>
    <r>
      <rPr>
        <b/>
        <sz val="14"/>
        <color theme="1"/>
        <rFont val="Times New Roman"/>
        <family val="1"/>
        <charset val="204"/>
      </rPr>
      <t xml:space="preserve">Ведомость
приема контрольных нормативов для проведения индивидуального отбора граждан                                                                                                                       на программу спортивной подготовки по виду спорта «Прыжки на батуте»
Тренер-преподаватель Кадочникова Татьяна Михайловна  Дата приема  26.12.2017г. Место проведения Акробатический манеж  </t>
    </r>
    <r>
      <rPr>
        <sz val="12"/>
        <color theme="1"/>
        <rFont val="Times New Roman"/>
        <family val="2"/>
        <charset val="204"/>
      </rPr>
      <t xml:space="preserve">
</t>
    </r>
  </si>
  <si>
    <t>рекомендовать к зачислению</t>
  </si>
  <si>
    <t>мед.справка</t>
  </si>
  <si>
    <t>челночный бег  3х10м, сек</t>
  </si>
  <si>
    <t>челночный бег 3х10м, сек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</si>
</sst>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="80" zoomScaleNormal="100" zoomScaleSheetLayoutView="80" workbookViewId="0">
      <selection activeCell="N4" sqref="N4"/>
    </sheetView>
  </sheetViews>
  <sheetFormatPr defaultRowHeight="15.75" x14ac:dyDescent="0.25"/>
  <cols>
    <col min="2" max="2" width="6.75" customWidth="1"/>
    <col min="3" max="3" width="27.5" customWidth="1"/>
    <col min="4" max="4" width="6.75" customWidth="1"/>
    <col min="5" max="5" width="11.875" customWidth="1"/>
    <col min="6" max="6" width="10.875" customWidth="1"/>
    <col min="7" max="7" width="11.875" customWidth="1"/>
    <col min="8" max="8" width="11.375" customWidth="1"/>
    <col min="9" max="12" width="11.875" customWidth="1"/>
    <col min="14" max="14" width="19.75" customWidth="1"/>
  </cols>
  <sheetData>
    <row r="1" spans="1:14" ht="99.75" customHeight="1" x14ac:dyDescent="0.25">
      <c r="B1" s="19" t="s">
        <v>42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82.5" customHeight="1" x14ac:dyDescent="0.25">
      <c r="B2" s="17" t="s">
        <v>34</v>
      </c>
      <c r="C2" s="17" t="s">
        <v>33</v>
      </c>
      <c r="D2" s="24" t="s">
        <v>32</v>
      </c>
      <c r="E2" s="21" t="s">
        <v>45</v>
      </c>
      <c r="F2" s="22"/>
      <c r="G2" s="23" t="s">
        <v>31</v>
      </c>
      <c r="H2" s="23"/>
      <c r="I2" s="23" t="s">
        <v>30</v>
      </c>
      <c r="J2" s="23"/>
      <c r="K2" s="23" t="s">
        <v>29</v>
      </c>
      <c r="L2" s="23"/>
      <c r="M2" s="27" t="s">
        <v>28</v>
      </c>
      <c r="N2" s="27" t="s">
        <v>35</v>
      </c>
    </row>
    <row r="3" spans="1:14" ht="24.75" customHeight="1" x14ac:dyDescent="0.25">
      <c r="B3" s="18"/>
      <c r="C3" s="18"/>
      <c r="D3" s="25"/>
      <c r="E3" s="2" t="s">
        <v>27</v>
      </c>
      <c r="F3" s="2" t="s">
        <v>28</v>
      </c>
      <c r="G3" s="2" t="s">
        <v>27</v>
      </c>
      <c r="H3" s="2" t="s">
        <v>28</v>
      </c>
      <c r="I3" s="2" t="s">
        <v>27</v>
      </c>
      <c r="J3" s="2" t="s">
        <v>28</v>
      </c>
      <c r="K3" s="2" t="s">
        <v>27</v>
      </c>
      <c r="L3" s="2" t="s">
        <v>28</v>
      </c>
      <c r="M3" s="28"/>
      <c r="N3" s="28"/>
    </row>
    <row r="4" spans="1:14" ht="24.75" customHeight="1" x14ac:dyDescent="0.3">
      <c r="A4" t="s">
        <v>38</v>
      </c>
      <c r="B4" s="12">
        <v>1</v>
      </c>
      <c r="C4" s="11" t="s">
        <v>5</v>
      </c>
      <c r="D4" s="11">
        <v>2009</v>
      </c>
      <c r="E4" s="13">
        <v>9.3000000000000007</v>
      </c>
      <c r="F4" s="10" t="str">
        <f>IF(E4&lt;=1,"0",IF(E4&lt;=9.9,"5",IF(E4&lt;=10.1,"4",IF(E4&lt;=10.3,"3",IF(E4&lt;=10.5,"2",IF(E4&gt;=10.7,"1"))))))</f>
        <v>5</v>
      </c>
      <c r="G4" s="13">
        <v>117</v>
      </c>
      <c r="H4" s="10" t="str">
        <f>IF(G4&lt;=1,"0",IF(G4&gt;=125,"5",IF(G4&gt;=120,"4",IF(G4&gt;=115,"3",IF(G4&gt;=110,"2",IF(G4&lt;105,"1"))))))</f>
        <v>3</v>
      </c>
      <c r="I4" s="13">
        <v>27</v>
      </c>
      <c r="J4" s="10" t="str">
        <f>IF(I4&lt;=1,"0",IF(I4&gt;=11,"5",IF(I4&gt;=9,"4",IF(I4&gt;=7,"3",IF(I4&gt;=5,"2",IF(I4&lt;3,"1"))))))</f>
        <v>5</v>
      </c>
      <c r="K4" s="13">
        <v>15</v>
      </c>
      <c r="L4" s="10" t="str">
        <f>IF(K4&lt;=45,"5",IF(K4&lt;=47,"4",IF(K4&lt;=49,"3",IF(K4&lt;=51,"2",IF(K4&gt;=52,"1")))))</f>
        <v>5</v>
      </c>
      <c r="M4" s="10">
        <f>(F4+H4+J4+L4)/4</f>
        <v>4.5</v>
      </c>
      <c r="N4" s="29" t="s">
        <v>43</v>
      </c>
    </row>
    <row r="5" spans="1:14" ht="24.75" customHeight="1" x14ac:dyDescent="0.3">
      <c r="B5" s="12">
        <v>2</v>
      </c>
      <c r="C5" s="11" t="s">
        <v>11</v>
      </c>
      <c r="D5" s="11">
        <v>2009</v>
      </c>
      <c r="E5" s="13">
        <v>9.1999999999999993</v>
      </c>
      <c r="F5" s="10" t="str">
        <f t="shared" ref="F5" si="0">IF(E5&lt;=1,"0",IF(E5&lt;=9.9,"5",IF(E5&lt;=10.1,"4",IF(E5&lt;=10.3,"3",IF(E5&lt;=10.5,"2",IF(E5&gt;=10.7,"1"))))))</f>
        <v>5</v>
      </c>
      <c r="G5" s="13">
        <v>118</v>
      </c>
      <c r="H5" s="10" t="str">
        <f>IF(G5&lt;=1,"0",IF(G5&gt;=125,"5",IF(G5&gt;=120,"4",IF(G5&gt;=115,"3",IF(G5&gt;=110,"2",IF(G5&lt;105,"1"))))))</f>
        <v>3</v>
      </c>
      <c r="I5" s="13">
        <v>10</v>
      </c>
      <c r="J5" s="10" t="str">
        <f>IF(I5&lt;=1,"0",IF(I5&gt;=11,"5",IF(I5&gt;=9,"4",IF(I5&gt;=7,"3",IF(I5&gt;=5,"2",IF(I5&lt;3,"1"))))))</f>
        <v>4</v>
      </c>
      <c r="K5" s="13">
        <v>58</v>
      </c>
      <c r="L5" s="10" t="str">
        <f>IF(K5&lt;=45,"5",IF(K5&lt;=47,"4",IF(K5&lt;=49,"3",IF(K5&lt;=51,"2",IF(K5&gt;=52,"1")))))</f>
        <v>1</v>
      </c>
      <c r="M5" s="10">
        <f t="shared" ref="M5:M16" si="1">(F5+H5+J5+L5)/4</f>
        <v>3.25</v>
      </c>
      <c r="N5" s="29" t="s">
        <v>43</v>
      </c>
    </row>
    <row r="6" spans="1:14" ht="24.75" customHeight="1" x14ac:dyDescent="0.3">
      <c r="B6" s="12">
        <v>3</v>
      </c>
      <c r="C6" s="11" t="s">
        <v>12</v>
      </c>
      <c r="D6" s="11">
        <v>2009</v>
      </c>
      <c r="E6" s="13">
        <v>8.8000000000000007</v>
      </c>
      <c r="F6" s="10" t="str">
        <f>IF(E6&lt;=1,"0",IF(E6&lt;=9.7,"5",IF(E6&lt;=9.9,"4",IF(E6&lt;=10.1,"3",IF(E6&lt;=10.3,"2",IF(E6&gt;=10.5,"1"))))))</f>
        <v>5</v>
      </c>
      <c r="G6" s="13">
        <v>140</v>
      </c>
      <c r="H6" s="10" t="str">
        <f>IF(G6&lt;=1,"0",IF(G6&gt;=135,"5",IF(G6&gt;=130,"4",IF(G6&gt;=125,"3",IF(G6&gt;=120,"2",IF(G6&lt;115,"1"))))))</f>
        <v>5</v>
      </c>
      <c r="I6" s="13">
        <v>18</v>
      </c>
      <c r="J6" s="10" t="str">
        <f>IF(I6&lt;=1,"0",IF(I6&gt;=11,"5",IF(I6&gt;=9,"4",IF(I6&gt;=7,"3",IF(I6&gt;=5,"2",IF(I6&lt;3,"1"))))))</f>
        <v>5</v>
      </c>
      <c r="K6" s="13">
        <v>50</v>
      </c>
      <c r="L6" s="10" t="str">
        <f>IF(K6&lt;=45,"5",IF(K6&lt;=47,"4",IF(K6&lt;=49,"3",IF(K6&lt;=51,"2",IF(K6&gt;=52,"1")))))</f>
        <v>2</v>
      </c>
      <c r="M6" s="10">
        <f t="shared" si="1"/>
        <v>4.25</v>
      </c>
      <c r="N6" s="29" t="s">
        <v>43</v>
      </c>
    </row>
    <row r="7" spans="1:14" ht="24.75" customHeight="1" x14ac:dyDescent="0.3">
      <c r="A7" t="s">
        <v>36</v>
      </c>
      <c r="B7" s="12">
        <v>4</v>
      </c>
      <c r="C7" s="11" t="s">
        <v>0</v>
      </c>
      <c r="D7" s="11">
        <v>2010</v>
      </c>
      <c r="E7" s="13">
        <v>9.8000000000000007</v>
      </c>
      <c r="F7" s="10" t="str">
        <f>IF(E7&lt;=1,"0",IF(E7&lt;=10.1,"5",IF(E7&lt;=10.3,"4",IF(E7&lt;=10.5,"3",IF(E7&lt;=10.7,"2",IF(E7&gt;=10.9,"1"))))))</f>
        <v>5</v>
      </c>
      <c r="G7" s="13">
        <v>115</v>
      </c>
      <c r="H7" s="10" t="str">
        <f>IF(G7&lt;=1,"0",IF(G7&gt;=115,"5",IF(G7&gt;=110,"4",IF(G7&gt;=105,"3",IF(G7&gt;=100,"2",IF(G7&lt;95,"1"))))))</f>
        <v>5</v>
      </c>
      <c r="I7" s="13">
        <v>27</v>
      </c>
      <c r="J7" s="10" t="str">
        <f>IF(I7&lt;=1,"0",IF(I7&gt;=9,"5",IF(I7&gt;=7,"4",IF(I7&gt;=5,"3",IF(I7&gt;=3,"2",IF(I7&lt;2,"1"))))))</f>
        <v>5</v>
      </c>
      <c r="K7" s="13">
        <v>23</v>
      </c>
      <c r="L7" s="10" t="str">
        <f>IF(K7&lt;=47,"5",IF(K7&lt;=49,"4",IF(K7&lt;=51,"3",IF(K7&lt;=53,"2",IF(K7&gt;=55,"1")))))</f>
        <v>5</v>
      </c>
      <c r="M7" s="10">
        <f t="shared" si="1"/>
        <v>5</v>
      </c>
      <c r="N7" s="29" t="s">
        <v>43</v>
      </c>
    </row>
    <row r="8" spans="1:14" ht="24.75" customHeight="1" x14ac:dyDescent="0.3">
      <c r="B8" s="12">
        <v>5</v>
      </c>
      <c r="C8" s="11" t="s">
        <v>6</v>
      </c>
      <c r="D8" s="11">
        <v>2010</v>
      </c>
      <c r="E8" s="13">
        <v>9.1999999999999993</v>
      </c>
      <c r="F8" s="10" t="str">
        <f>IF(E8&lt;=1,"0",IF(E8&lt;=10.1,"5",IF(E8&lt;=10.3,"4",IF(E8&lt;=10.5,"3",IF(E8&lt;=10.7,"2",IF(E8&gt;=10.9,"1"))))))</f>
        <v>5</v>
      </c>
      <c r="G8" s="13">
        <v>126</v>
      </c>
      <c r="H8" s="10" t="str">
        <f>IF(G8&lt;=1,"0",IF(G8&gt;=115,"5",IF(G8&gt;=110,"4",IF(G8&gt;=105,"3",IF(G8&gt;=100,"2",IF(G8&lt;95,"1"))))))</f>
        <v>5</v>
      </c>
      <c r="I8" s="13">
        <v>18</v>
      </c>
      <c r="J8" s="10" t="str">
        <f>IF(I8&lt;=1,"0",IF(I8&gt;=9,"5",IF(I8&gt;=7,"4",IF(I8&gt;=5,"3",IF(I8&gt;=3,"2",IF(I8&lt;2,"1"))))))</f>
        <v>5</v>
      </c>
      <c r="K8" s="13">
        <v>45</v>
      </c>
      <c r="L8" s="10" t="str">
        <f>IF(K8&lt;=47,"5",IF(K8&lt;=49,"4",IF(K8&lt;=51,"3",IF(K8&lt;=53,"2",IF(K8&gt;=55,"1")))))</f>
        <v>5</v>
      </c>
      <c r="M8" s="10">
        <f t="shared" si="1"/>
        <v>5</v>
      </c>
      <c r="N8" s="29" t="s">
        <v>43</v>
      </c>
    </row>
    <row r="9" spans="1:14" ht="24.75" customHeight="1" x14ac:dyDescent="0.3">
      <c r="B9" s="12">
        <v>6</v>
      </c>
      <c r="C9" s="11" t="s">
        <v>7</v>
      </c>
      <c r="D9" s="11">
        <v>2010</v>
      </c>
      <c r="E9" s="13">
        <v>9.3000000000000007</v>
      </c>
      <c r="F9" s="10" t="str">
        <f>IF(E9&lt;=1,"0",IF(E9&lt;=9.9,"5",IF(E9&lt;=10.1,"4",IF(E9&lt;=10.3,"3",IF(E9&lt;=10.5,"2",IF(E9&gt;=10.7,"1"))))))</f>
        <v>5</v>
      </c>
      <c r="G9" s="13">
        <v>141</v>
      </c>
      <c r="H9" s="10" t="str">
        <f>IF(G9&lt;=1,"0",IF(G9&gt;=125,"5",IF(G9&gt;=120,"4",IF(G9&gt;=115,"3",IF(G9&gt;=110,"2",IF(G9&lt;105,"1"))))))</f>
        <v>5</v>
      </c>
      <c r="I9" s="13">
        <v>25</v>
      </c>
      <c r="J9" s="10" t="str">
        <f>IF(I9&lt;=1,"0",IF(I9&gt;=9,"5",IF(I9&gt;=7,"4",IF(I9&gt;=5,"3",IF(I9&gt;=3,"2",IF(I9&lt;2,"1"))))))</f>
        <v>5</v>
      </c>
      <c r="K9" s="13">
        <v>30</v>
      </c>
      <c r="L9" s="10" t="str">
        <f>IF(K9&lt;=47,"5",IF(K9&lt;=49,"4",IF(K9&lt;=51,"3",IF(K9&lt;=53,"2",IF(K9&gt;=55,"1")))))</f>
        <v>5</v>
      </c>
      <c r="M9" s="10">
        <f t="shared" si="1"/>
        <v>5</v>
      </c>
      <c r="N9" s="29" t="s">
        <v>43</v>
      </c>
    </row>
    <row r="10" spans="1:14" ht="24.75" customHeight="1" x14ac:dyDescent="0.3">
      <c r="B10" s="12">
        <v>7</v>
      </c>
      <c r="C10" s="11" t="s">
        <v>1</v>
      </c>
      <c r="D10" s="11">
        <v>2010</v>
      </c>
      <c r="E10" s="13">
        <v>9.9</v>
      </c>
      <c r="F10" s="10" t="str">
        <f t="shared" ref="F10:F12" si="2">IF(E10&lt;=1,"0",IF(E10&lt;=9.9,"5",IF(E10&lt;=10.1,"4",IF(E10&lt;=10.3,"3",IF(E10&lt;=10.5,"2",IF(E10&gt;=10.7,"1"))))))</f>
        <v>5</v>
      </c>
      <c r="G10" s="13">
        <v>120</v>
      </c>
      <c r="H10" s="10" t="str">
        <f t="shared" ref="H10:H12" si="3">IF(G10&lt;=1,"0",IF(G10&gt;=125,"5",IF(G10&gt;=120,"4",IF(G10&gt;=115,"3",IF(G10&gt;=110,"2",IF(G10&lt;105,"1"))))))</f>
        <v>4</v>
      </c>
      <c r="I10" s="13">
        <v>35</v>
      </c>
      <c r="J10" s="10" t="str">
        <f t="shared" ref="J10:J12" si="4">IF(I10&lt;=1,"0",IF(I10&gt;=9,"5",IF(I10&gt;=7,"4",IF(I10&gt;=5,"3",IF(I10&gt;=3,"2",IF(I10&lt;2,"1"))))))</f>
        <v>5</v>
      </c>
      <c r="K10" s="13">
        <v>40</v>
      </c>
      <c r="L10" s="10" t="str">
        <f t="shared" ref="L10:L12" si="5">IF(K10&lt;=47,"5",IF(K10&lt;=49,"4",IF(K10&lt;=51,"3",IF(K10&lt;=53,"2",IF(K10&gt;=55,"1")))))</f>
        <v>5</v>
      </c>
      <c r="M10" s="10">
        <f t="shared" si="1"/>
        <v>4.75</v>
      </c>
      <c r="N10" s="29" t="s">
        <v>43</v>
      </c>
    </row>
    <row r="11" spans="1:14" ht="24.75" customHeight="1" x14ac:dyDescent="0.3">
      <c r="B11" s="12">
        <v>8</v>
      </c>
      <c r="C11" s="11" t="s">
        <v>2</v>
      </c>
      <c r="D11" s="11">
        <v>2010</v>
      </c>
      <c r="E11" s="13">
        <v>8.5</v>
      </c>
      <c r="F11" s="10" t="str">
        <f t="shared" si="2"/>
        <v>5</v>
      </c>
      <c r="G11" s="13">
        <v>169</v>
      </c>
      <c r="H11" s="10" t="str">
        <f t="shared" si="3"/>
        <v>5</v>
      </c>
      <c r="I11" s="13">
        <v>26</v>
      </c>
      <c r="J11" s="10" t="str">
        <f t="shared" si="4"/>
        <v>5</v>
      </c>
      <c r="K11" s="13">
        <v>5</v>
      </c>
      <c r="L11" s="10" t="str">
        <f t="shared" si="5"/>
        <v>5</v>
      </c>
      <c r="M11" s="10">
        <f t="shared" si="1"/>
        <v>5</v>
      </c>
      <c r="N11" s="29" t="s">
        <v>43</v>
      </c>
    </row>
    <row r="12" spans="1:14" ht="24.75" customHeight="1" x14ac:dyDescent="0.3">
      <c r="B12" s="12">
        <v>9</v>
      </c>
      <c r="C12" s="11" t="s">
        <v>4</v>
      </c>
      <c r="D12" s="11">
        <v>2010</v>
      </c>
      <c r="E12" s="13">
        <v>9.3000000000000007</v>
      </c>
      <c r="F12" s="10" t="str">
        <f t="shared" si="2"/>
        <v>5</v>
      </c>
      <c r="G12" s="13">
        <v>156</v>
      </c>
      <c r="H12" s="10" t="str">
        <f t="shared" si="3"/>
        <v>5</v>
      </c>
      <c r="I12" s="13">
        <v>26</v>
      </c>
      <c r="J12" s="10" t="str">
        <f t="shared" si="4"/>
        <v>5</v>
      </c>
      <c r="K12" s="13">
        <v>55</v>
      </c>
      <c r="L12" s="10" t="str">
        <f t="shared" si="5"/>
        <v>1</v>
      </c>
      <c r="M12" s="10">
        <f t="shared" si="1"/>
        <v>4</v>
      </c>
      <c r="N12" s="29" t="s">
        <v>43</v>
      </c>
    </row>
    <row r="13" spans="1:14" ht="24.75" customHeight="1" x14ac:dyDescent="0.3">
      <c r="A13" t="s">
        <v>37</v>
      </c>
      <c r="B13" s="12">
        <v>10</v>
      </c>
      <c r="C13" s="11" t="s">
        <v>3</v>
      </c>
      <c r="D13" s="11">
        <v>2011</v>
      </c>
      <c r="E13" s="13">
        <v>8.5</v>
      </c>
      <c r="F13" s="10" t="str">
        <f>IF(E13&lt;=1,"0",IF(E13&lt;=10.3,"5",IF(E13&lt;=10.5,"4",IF(E13&lt;=10.7,"3",IF(E13&lt;=10.9,"2",IF(E13&gt;=11.1,"1"))))))</f>
        <v>5</v>
      </c>
      <c r="G13" s="13">
        <v>133</v>
      </c>
      <c r="H13" s="10" t="str">
        <f>IF(G13&lt;=1,"0",IF(G13&gt;=105,"5",IF(G13&gt;=100,"4",IF(G13&gt;=95,"3",IF(G13&gt;=90,"2",IF(G13&lt;85,"1"))))))</f>
        <v>5</v>
      </c>
      <c r="I13" s="13">
        <v>30</v>
      </c>
      <c r="J13" s="10" t="str">
        <f>IF(I13&lt;=1,"0",IF(I13&gt;=7,"5",IF(I13&gt;=5,"4",IF(I13&gt;=3,"3",IF(I13&gt;=2,"2",IF(I13&lt;1,"1"))))))</f>
        <v>5</v>
      </c>
      <c r="K13" s="13">
        <v>25</v>
      </c>
      <c r="L13" s="10" t="str">
        <f>IF(K13&lt;=49,"5",IF(K13&lt;=51,"4",IF(K13&lt;=53,"3",IF(K13&lt;=55,"2",IF(K13&gt;=57,"1")))))</f>
        <v>5</v>
      </c>
      <c r="M13" s="10">
        <f t="shared" si="1"/>
        <v>5</v>
      </c>
      <c r="N13" s="29" t="s">
        <v>43</v>
      </c>
    </row>
    <row r="14" spans="1:14" ht="24.75" customHeight="1" x14ac:dyDescent="0.3">
      <c r="B14" s="12">
        <v>11</v>
      </c>
      <c r="C14" s="11" t="s">
        <v>9</v>
      </c>
      <c r="D14" s="11">
        <v>2011</v>
      </c>
      <c r="E14" s="13"/>
      <c r="F14" s="10" t="str">
        <f>IF(E14&lt;=1,"0",IF(E14&lt;=10.3,"5",IF(E14&lt;=10.5,"4",IF(E14&lt;=10.7,"3",IF(E14&lt;=10.9,"2",IF(E14&gt;=11.1,"1"))))))</f>
        <v>0</v>
      </c>
      <c r="G14" s="13"/>
      <c r="H14" s="10" t="str">
        <f>IF(G14&lt;=1,"0",IF(G14&gt;=105,"5",IF(G14&gt;=100,"4",IF(G14&gt;=95,"3",IF(G14&gt;=90,"2",IF(G14&lt;85,"1"))))))</f>
        <v>0</v>
      </c>
      <c r="I14" s="13"/>
      <c r="J14" s="10" t="str">
        <f>IF(I14&lt;=1,"0",IF(I14&gt;=7,"5",IF(I14&gt;=5,"4",IF(I14&gt;=3,"3",IF(I14&gt;=2,"2",IF(I14&lt;1,"1"))))))</f>
        <v>0</v>
      </c>
      <c r="K14" s="13"/>
      <c r="L14" s="10">
        <v>0</v>
      </c>
      <c r="M14" s="10">
        <f t="shared" si="1"/>
        <v>0</v>
      </c>
      <c r="N14" s="29" t="s">
        <v>44</v>
      </c>
    </row>
    <row r="15" spans="1:14" ht="24.75" customHeight="1" x14ac:dyDescent="0.3">
      <c r="B15" s="12">
        <v>12</v>
      </c>
      <c r="C15" s="11" t="s">
        <v>10</v>
      </c>
      <c r="D15" s="11">
        <v>2011</v>
      </c>
      <c r="E15" s="13"/>
      <c r="F15" s="10" t="str">
        <f>IF(E15&lt;=1,"0",IF(E15&lt;=10.1,"5",IF(E15&lt;=10.3,"4",IF(E15&lt;=10.5,"3",IF(E15&lt;=10.7,"2",IF(E15&gt;=10.9,"1"))))))</f>
        <v>0</v>
      </c>
      <c r="G15" s="13"/>
      <c r="H15" s="10" t="str">
        <f>IF(G15&lt;=1,"0",IF(G15&gt;=115,"5",IF(G15&gt;=110,"4",IF(G15&gt;=105,"3",IF(G15&gt;=100,"2",IF(G15&lt;95,"1"))))))</f>
        <v>0</v>
      </c>
      <c r="I15" s="13"/>
      <c r="J15" s="10" t="str">
        <f>IF(I15&lt;=1,"0",IF(I15&gt;=7,"5",IF(I15&gt;=5,"4",IF(I15&gt;=3,"3",IF(I15&gt;=2,"2",IF(I15&lt;1,"1"))))))</f>
        <v>0</v>
      </c>
      <c r="K15" s="13"/>
      <c r="L15" s="10">
        <v>0</v>
      </c>
      <c r="M15" s="10">
        <f t="shared" si="1"/>
        <v>0</v>
      </c>
      <c r="N15" s="29" t="s">
        <v>44</v>
      </c>
    </row>
    <row r="16" spans="1:14" ht="24.75" customHeight="1" x14ac:dyDescent="0.3">
      <c r="B16" s="12">
        <v>13</v>
      </c>
      <c r="C16" s="11" t="s">
        <v>8</v>
      </c>
      <c r="D16" s="11">
        <v>2011</v>
      </c>
      <c r="E16" s="14">
        <v>9</v>
      </c>
      <c r="F16" s="10" t="str">
        <f>IF(E16&lt;=1,"0",IF(E16&lt;=10.1,"5",IF(E16&lt;=10.3,"4",IF(E16&lt;=10.5,"3",IF(E16&lt;=10.7,"2",IF(E16&gt;=10.9,"1"))))))</f>
        <v>5</v>
      </c>
      <c r="G16" s="13">
        <v>167</v>
      </c>
      <c r="H16" s="10" t="str">
        <f>IF(G16&lt;=1,"0",IF(G16&gt;=115,"5",IF(G16&gt;=110,"4",IF(G16&gt;=105,"3",IF(G16&gt;=100,"2",IF(G16&lt;95,"1"))))))</f>
        <v>5</v>
      </c>
      <c r="I16" s="13">
        <v>41</v>
      </c>
      <c r="J16" s="10" t="str">
        <f>IF(I16&lt;=1,"0",IF(I16&gt;=7,"5",IF(I16&gt;=5,"4",IF(I16&gt;=3,"3",IF(I16&gt;=2,"2",IF(I16&lt;1,"1"))))))</f>
        <v>5</v>
      </c>
      <c r="K16" s="13">
        <v>35</v>
      </c>
      <c r="L16" s="10" t="str">
        <f>IF(K16&lt;=49,"5",IF(K16&lt;=51,"4",IF(K16&lt;=53,"3",IF(K16&lt;=55,"2",IF(K16&gt;=57,"1")))))</f>
        <v>5</v>
      </c>
      <c r="M16" s="10">
        <f t="shared" si="1"/>
        <v>5</v>
      </c>
      <c r="N16" s="29" t="s">
        <v>43</v>
      </c>
    </row>
    <row r="19" spans="2:14" ht="20.25" x14ac:dyDescent="0.3">
      <c r="B19" s="15" t="s">
        <v>39</v>
      </c>
      <c r="C19" s="16"/>
      <c r="D19" s="16"/>
      <c r="E19" s="16"/>
      <c r="F19" s="16"/>
      <c r="G19" s="16"/>
      <c r="H19" s="16"/>
      <c r="I19" s="16"/>
      <c r="J19" s="16"/>
    </row>
    <row r="20" spans="2:14" ht="34.5" customHeight="1" x14ac:dyDescent="0.25">
      <c r="B20" s="26" t="s">
        <v>40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sortState ref="C13:D16">
    <sortCondition ref="C13:C16"/>
  </sortState>
  <mergeCells count="11">
    <mergeCell ref="B20:N20"/>
    <mergeCell ref="M2:M3"/>
    <mergeCell ref="N2:N3"/>
    <mergeCell ref="B2:B3"/>
    <mergeCell ref="B1:N1"/>
    <mergeCell ref="E2:F2"/>
    <mergeCell ref="G2:H2"/>
    <mergeCell ref="I2:J2"/>
    <mergeCell ref="K2:L2"/>
    <mergeCell ref="D2:D3"/>
    <mergeCell ref="C2:C3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view="pageBreakPreview" zoomScale="80" zoomScaleNormal="100" zoomScaleSheetLayoutView="80" workbookViewId="0">
      <selection activeCell="J9" sqref="J9"/>
    </sheetView>
  </sheetViews>
  <sheetFormatPr defaultRowHeight="15.75" x14ac:dyDescent="0.25"/>
  <cols>
    <col min="2" max="2" width="6.75" customWidth="1"/>
    <col min="3" max="3" width="29.25" customWidth="1"/>
    <col min="4" max="4" width="7.875" customWidth="1"/>
    <col min="5" max="5" width="11.875" customWidth="1"/>
    <col min="6" max="6" width="10.875" customWidth="1"/>
    <col min="7" max="7" width="11.875" customWidth="1"/>
    <col min="8" max="8" width="11.375" customWidth="1"/>
    <col min="9" max="12" width="11.875" customWidth="1"/>
    <col min="14" max="14" width="19.75" customWidth="1"/>
  </cols>
  <sheetData>
    <row r="1" spans="1:14" ht="99.75" customHeight="1" x14ac:dyDescent="0.25">
      <c r="B1" s="19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82.5" customHeight="1" x14ac:dyDescent="0.25">
      <c r="B2" s="17" t="s">
        <v>34</v>
      </c>
      <c r="C2" s="17" t="s">
        <v>33</v>
      </c>
      <c r="D2" s="24" t="s">
        <v>32</v>
      </c>
      <c r="E2" s="21" t="s">
        <v>46</v>
      </c>
      <c r="F2" s="22"/>
      <c r="G2" s="23" t="s">
        <v>31</v>
      </c>
      <c r="H2" s="23"/>
      <c r="I2" s="23" t="s">
        <v>30</v>
      </c>
      <c r="J2" s="23"/>
      <c r="K2" s="23" t="s">
        <v>29</v>
      </c>
      <c r="L2" s="23"/>
      <c r="M2" s="3" t="s">
        <v>28</v>
      </c>
      <c r="N2" s="3" t="s">
        <v>35</v>
      </c>
    </row>
    <row r="3" spans="1:14" ht="24.75" customHeight="1" x14ac:dyDescent="0.25">
      <c r="B3" s="18"/>
      <c r="C3" s="18"/>
      <c r="D3" s="25"/>
      <c r="E3" s="2" t="s">
        <v>27</v>
      </c>
      <c r="F3" s="2" t="s">
        <v>28</v>
      </c>
      <c r="G3" s="2" t="s">
        <v>27</v>
      </c>
      <c r="H3" s="2" t="s">
        <v>28</v>
      </c>
      <c r="I3" s="2" t="s">
        <v>27</v>
      </c>
      <c r="J3" s="2" t="s">
        <v>28</v>
      </c>
      <c r="K3" s="2" t="s">
        <v>27</v>
      </c>
      <c r="L3" s="2" t="s">
        <v>28</v>
      </c>
      <c r="M3" s="1"/>
      <c r="N3" s="1"/>
    </row>
    <row r="4" spans="1:14" ht="29.25" customHeight="1" x14ac:dyDescent="0.35">
      <c r="A4" t="s">
        <v>38</v>
      </c>
      <c r="B4" s="5">
        <v>1</v>
      </c>
      <c r="C4" s="6" t="s">
        <v>24</v>
      </c>
      <c r="D4" s="6">
        <v>2009</v>
      </c>
      <c r="E4" s="7">
        <v>9.4</v>
      </c>
      <c r="F4" s="8" t="str">
        <f>IF(E4&lt;=1,"0",IF(E4&lt;=9.9,"5",IF(E4&lt;=10.1,"4",IF(E4&lt;=10.3,"3",IF(E4&lt;=10.5,"2",IF(E4&gt;=10.7,"1"))))))</f>
        <v>5</v>
      </c>
      <c r="G4" s="9">
        <v>145</v>
      </c>
      <c r="H4" s="10" t="str">
        <f>IF(G4&lt;=1,"0",IF(G4&gt;=125,"5",IF(G4&gt;=120,"4",IF(G4&gt;=115,"3",IF(G4&gt;=110,"2",IF(G4&lt;105,"1"))))))</f>
        <v>5</v>
      </c>
      <c r="I4" s="9">
        <v>18</v>
      </c>
      <c r="J4" s="8" t="str">
        <f>IF(I4&lt;=1,"0",IF(I4&gt;=11,"5",IF(I4&gt;=9,"4",IF(I4&gt;=7,"3",IF(I4&gt;=5,"2",IF(I4&lt;3,"1"))))))</f>
        <v>5</v>
      </c>
      <c r="K4" s="9">
        <v>29</v>
      </c>
      <c r="L4" s="10" t="str">
        <f>IF(K4&lt;=45,"5",IF(K4&lt;=47,"4",IF(K4&lt;=49,"3",IF(K4&lt;=51,"2",IF(K4&gt;=52,"1")))))</f>
        <v>5</v>
      </c>
      <c r="M4" s="10">
        <f>(F4+H4+J4+L4)/4</f>
        <v>5</v>
      </c>
      <c r="N4" s="29" t="s">
        <v>43</v>
      </c>
    </row>
    <row r="5" spans="1:14" ht="29.25" customHeight="1" x14ac:dyDescent="0.35">
      <c r="B5" s="5">
        <v>2</v>
      </c>
      <c r="C5" s="6" t="s">
        <v>23</v>
      </c>
      <c r="D5" s="6">
        <v>2010</v>
      </c>
      <c r="E5" s="7"/>
      <c r="F5" s="8"/>
      <c r="G5" s="9"/>
      <c r="H5" s="10"/>
      <c r="I5" s="9"/>
      <c r="J5" s="8"/>
      <c r="K5" s="9"/>
      <c r="L5" s="10"/>
      <c r="M5" s="10"/>
      <c r="N5" s="29" t="s">
        <v>44</v>
      </c>
    </row>
    <row r="6" spans="1:14" ht="29.25" customHeight="1" x14ac:dyDescent="0.35">
      <c r="B6" s="5">
        <v>3</v>
      </c>
      <c r="C6" s="6" t="s">
        <v>25</v>
      </c>
      <c r="D6" s="6">
        <v>2010</v>
      </c>
      <c r="E6" s="7">
        <v>8.6999999999999993</v>
      </c>
      <c r="F6" s="8" t="str">
        <f t="shared" ref="F6:F7" si="0">IF(E6&lt;=1,"0",IF(E6&lt;=10.1,"5",IF(E6&lt;=10.3,"4",IF(E6&lt;=10.5,"3",IF(E6&lt;=10.7,"2",IF(E6&gt;=10.9,"1"))))))</f>
        <v>5</v>
      </c>
      <c r="G6" s="9">
        <v>149</v>
      </c>
      <c r="H6" s="10" t="str">
        <f t="shared" ref="H6" si="1">IF(G6&lt;=1,"0",IF(G6&gt;=115,"5",IF(G6&gt;=110,"4",IF(G6&gt;=105,"3",IF(G6&gt;=100,"2",IF(G6&lt;95,"1"))))))</f>
        <v>5</v>
      </c>
      <c r="I6" s="9">
        <v>20</v>
      </c>
      <c r="J6" s="8" t="str">
        <f t="shared" ref="J6" si="2">IF(I6&lt;=1,"0",IF(I6&gt;=9,"5",IF(I6&gt;=7,"4",IF(I6&gt;=5,"3",IF(I6&gt;=3,"2",IF(I6&lt;2,"1"))))))</f>
        <v>5</v>
      </c>
      <c r="K6" s="9">
        <v>25</v>
      </c>
      <c r="L6" s="10" t="str">
        <f t="shared" ref="L6" si="3">IF(K6&lt;=47,"5",IF(K6&lt;=49,"4",IF(K6&lt;=51,"3",IF(K6&lt;=53,"2",IF(K6&gt;=55,"1")))))</f>
        <v>5</v>
      </c>
      <c r="M6" s="10">
        <f t="shared" ref="M6:M16" si="4">(F6+H6+J6+L6)/4</f>
        <v>5</v>
      </c>
      <c r="N6" s="29" t="s">
        <v>43</v>
      </c>
    </row>
    <row r="7" spans="1:14" ht="29.25" customHeight="1" x14ac:dyDescent="0.35">
      <c r="A7" t="s">
        <v>36</v>
      </c>
      <c r="B7" s="5">
        <v>4</v>
      </c>
      <c r="C7" s="6" t="s">
        <v>26</v>
      </c>
      <c r="D7" s="6">
        <v>2010</v>
      </c>
      <c r="E7" s="7">
        <v>9.6</v>
      </c>
      <c r="F7" s="8" t="str">
        <f t="shared" si="0"/>
        <v>5</v>
      </c>
      <c r="G7" s="9">
        <v>123</v>
      </c>
      <c r="H7" s="10" t="str">
        <f>IF(G7&lt;=1,"0",IF(G7&gt;=115,"5",IF(G7&gt;=110,"4",IF(G7&gt;=105,"3",IF(G7&gt;=100,"2",IF(G7&lt;95,"1"))))))</f>
        <v>5</v>
      </c>
      <c r="I7" s="9">
        <v>25</v>
      </c>
      <c r="J7" s="8" t="str">
        <f>IF(I7&lt;=1,"0",IF(I7&gt;=9,"5",IF(I7&gt;=7,"4",IF(I7&gt;=5,"3",IF(I7&gt;=3,"2",IF(I7&lt;2,"1"))))))</f>
        <v>5</v>
      </c>
      <c r="K7" s="9">
        <v>0</v>
      </c>
      <c r="L7" s="10" t="str">
        <f>IF(K7&lt;=47,"5",IF(K7&lt;=49,"4",IF(K7&lt;=51,"3",IF(K7&lt;=53,"2",IF(K7&gt;=55,"1")))))</f>
        <v>5</v>
      </c>
      <c r="M7" s="10">
        <f t="shared" si="4"/>
        <v>5</v>
      </c>
      <c r="N7" s="29" t="s">
        <v>43</v>
      </c>
    </row>
    <row r="8" spans="1:14" ht="29.25" customHeight="1" x14ac:dyDescent="0.35">
      <c r="B8" s="5">
        <v>5</v>
      </c>
      <c r="C8" s="6" t="s">
        <v>14</v>
      </c>
      <c r="D8" s="6">
        <v>2011</v>
      </c>
      <c r="E8" s="7">
        <v>10.199999999999999</v>
      </c>
      <c r="F8" s="8" t="str">
        <f t="shared" ref="F8:F13" si="5">IF(E8&lt;=1,"0",IF(E8&lt;=10.3,"5",IF(E8&lt;=10.5,"4",IF(E8&lt;=10.7,"3",IF(E8&lt;=10.9,"2",IF(E8&gt;=11.1,"1"))))))</f>
        <v>5</v>
      </c>
      <c r="G8" s="9">
        <v>125</v>
      </c>
      <c r="H8" s="10" t="str">
        <f t="shared" ref="H8:H12" si="6">IF(G8&lt;=1,"0",IF(G8&gt;=105,"5",IF(G8&gt;=100,"4",IF(G8&gt;=95,"3",IF(G8&gt;=90,"2",IF(G8&lt;85,"1"))))))</f>
        <v>5</v>
      </c>
      <c r="I8" s="9">
        <v>11</v>
      </c>
      <c r="J8" s="8" t="str">
        <f t="shared" ref="J8:J12" si="7">IF(I8&lt;=1,"0",IF(I8&gt;=7,"5",IF(I8&gt;=5,"4",IF(I8&gt;=3,"3",IF(I8&gt;=2,"2",IF(I8&lt;1,"1"))))))</f>
        <v>5</v>
      </c>
      <c r="K8" s="9">
        <v>35</v>
      </c>
      <c r="L8" s="10" t="str">
        <f t="shared" ref="L8:L12" si="8">IF(K8&lt;=49,"5",IF(K8&lt;=51,"4",IF(K8&lt;=53,"3",IF(K8&lt;=55,"2",IF(K8&gt;=57,"1")))))</f>
        <v>5</v>
      </c>
      <c r="M8" s="10">
        <f t="shared" si="4"/>
        <v>5</v>
      </c>
      <c r="N8" s="29" t="s">
        <v>43</v>
      </c>
    </row>
    <row r="9" spans="1:14" ht="29.25" customHeight="1" x14ac:dyDescent="0.35">
      <c r="B9" s="5">
        <v>6</v>
      </c>
      <c r="C9" s="6" t="s">
        <v>15</v>
      </c>
      <c r="D9" s="6">
        <v>2011</v>
      </c>
      <c r="E9" s="7">
        <v>12.1</v>
      </c>
      <c r="F9" s="8" t="str">
        <f t="shared" si="5"/>
        <v>1</v>
      </c>
      <c r="G9" s="9">
        <v>95</v>
      </c>
      <c r="H9" s="10" t="str">
        <f t="shared" si="6"/>
        <v>3</v>
      </c>
      <c r="I9" s="9">
        <v>7</v>
      </c>
      <c r="J9" s="8" t="str">
        <f t="shared" si="7"/>
        <v>5</v>
      </c>
      <c r="K9" s="9">
        <v>29</v>
      </c>
      <c r="L9" s="10" t="str">
        <f t="shared" si="8"/>
        <v>5</v>
      </c>
      <c r="M9" s="10">
        <f t="shared" si="4"/>
        <v>3.5</v>
      </c>
      <c r="N9" s="29" t="s">
        <v>43</v>
      </c>
    </row>
    <row r="10" spans="1:14" ht="29.25" customHeight="1" x14ac:dyDescent="0.35">
      <c r="B10" s="5">
        <v>7</v>
      </c>
      <c r="C10" s="6" t="s">
        <v>22</v>
      </c>
      <c r="D10" s="6">
        <v>2011</v>
      </c>
      <c r="E10" s="7">
        <v>9.3000000000000007</v>
      </c>
      <c r="F10" s="8" t="str">
        <f t="shared" si="5"/>
        <v>5</v>
      </c>
      <c r="G10" s="9">
        <v>110</v>
      </c>
      <c r="H10" s="10" t="str">
        <f t="shared" si="6"/>
        <v>5</v>
      </c>
      <c r="I10" s="9">
        <v>16</v>
      </c>
      <c r="J10" s="8" t="str">
        <f t="shared" si="7"/>
        <v>5</v>
      </c>
      <c r="K10" s="9">
        <v>6</v>
      </c>
      <c r="L10" s="10" t="str">
        <f t="shared" si="8"/>
        <v>5</v>
      </c>
      <c r="M10" s="10">
        <f t="shared" si="4"/>
        <v>5</v>
      </c>
      <c r="N10" s="29" t="s">
        <v>43</v>
      </c>
    </row>
    <row r="11" spans="1:14" ht="29.25" customHeight="1" x14ac:dyDescent="0.35">
      <c r="B11" s="5">
        <v>8</v>
      </c>
      <c r="C11" s="6" t="s">
        <v>16</v>
      </c>
      <c r="D11" s="6">
        <v>2011</v>
      </c>
      <c r="E11" s="7">
        <v>9.6</v>
      </c>
      <c r="F11" s="8" t="str">
        <f t="shared" si="5"/>
        <v>5</v>
      </c>
      <c r="G11" s="9">
        <v>115</v>
      </c>
      <c r="H11" s="10" t="str">
        <f t="shared" si="6"/>
        <v>5</v>
      </c>
      <c r="I11" s="9">
        <v>20</v>
      </c>
      <c r="J11" s="8" t="str">
        <f t="shared" si="7"/>
        <v>5</v>
      </c>
      <c r="K11" s="9">
        <v>12</v>
      </c>
      <c r="L11" s="10" t="str">
        <f t="shared" si="8"/>
        <v>5</v>
      </c>
      <c r="M11" s="10">
        <f t="shared" si="4"/>
        <v>5</v>
      </c>
      <c r="N11" s="29" t="s">
        <v>43</v>
      </c>
    </row>
    <row r="12" spans="1:14" ht="29.25" customHeight="1" x14ac:dyDescent="0.35">
      <c r="B12" s="5">
        <v>9</v>
      </c>
      <c r="C12" s="6" t="s">
        <v>17</v>
      </c>
      <c r="D12" s="6">
        <v>2011</v>
      </c>
      <c r="E12" s="7">
        <v>9.4</v>
      </c>
      <c r="F12" s="8" t="str">
        <f t="shared" si="5"/>
        <v>5</v>
      </c>
      <c r="G12" s="9">
        <v>112</v>
      </c>
      <c r="H12" s="10" t="str">
        <f t="shared" si="6"/>
        <v>5</v>
      </c>
      <c r="I12" s="9">
        <v>11</v>
      </c>
      <c r="J12" s="8" t="str">
        <f t="shared" si="7"/>
        <v>5</v>
      </c>
      <c r="K12" s="9">
        <v>15</v>
      </c>
      <c r="L12" s="10" t="str">
        <f t="shared" si="8"/>
        <v>5</v>
      </c>
      <c r="M12" s="10">
        <f t="shared" si="4"/>
        <v>5</v>
      </c>
      <c r="N12" s="29" t="s">
        <v>43</v>
      </c>
    </row>
    <row r="13" spans="1:14" ht="29.25" customHeight="1" x14ac:dyDescent="0.35">
      <c r="A13" t="s">
        <v>37</v>
      </c>
      <c r="B13" s="5">
        <v>10</v>
      </c>
      <c r="C13" s="6" t="s">
        <v>19</v>
      </c>
      <c r="D13" s="6">
        <v>2011</v>
      </c>
      <c r="E13" s="7">
        <v>9.6</v>
      </c>
      <c r="F13" s="8" t="str">
        <f t="shared" si="5"/>
        <v>5</v>
      </c>
      <c r="G13" s="9">
        <v>127</v>
      </c>
      <c r="H13" s="10" t="str">
        <f>IF(G13&lt;=1,"0",IF(G13&gt;=105,"5",IF(G13&gt;=100,"4",IF(G13&gt;=95,"3",IF(G13&gt;=90,"2",IF(G13&lt;85,"1"))))))</f>
        <v>5</v>
      </c>
      <c r="I13" s="9">
        <v>20</v>
      </c>
      <c r="J13" s="8" t="str">
        <f>IF(I13&lt;=1,"0",IF(I13&gt;=7,"5",IF(I13&gt;=5,"4",IF(I13&gt;=3,"3",IF(I13&gt;=2,"2",IF(I13&lt;1,"1"))))))</f>
        <v>5</v>
      </c>
      <c r="K13" s="9">
        <v>32</v>
      </c>
      <c r="L13" s="10" t="str">
        <f>IF(K13&lt;=49,"5",IF(K13&lt;=51,"4",IF(K13&lt;=53,"3",IF(K13&lt;=55,"2",IF(K13&gt;=57,"1")))))</f>
        <v>5</v>
      </c>
      <c r="M13" s="10">
        <f t="shared" si="4"/>
        <v>5</v>
      </c>
      <c r="N13" s="29" t="s">
        <v>43</v>
      </c>
    </row>
    <row r="14" spans="1:14" ht="29.25" customHeight="1" x14ac:dyDescent="0.35">
      <c r="B14" s="5">
        <v>11</v>
      </c>
      <c r="C14" s="6" t="s">
        <v>18</v>
      </c>
      <c r="D14" s="6">
        <v>2011</v>
      </c>
      <c r="E14" s="7">
        <v>9.5</v>
      </c>
      <c r="F14" s="8" t="str">
        <f t="shared" ref="F14:F15" si="9">IF(E14&lt;=1,"0",IF(E14&lt;=10.1,"5",IF(E14&lt;=10.3,"4",IF(E14&lt;=10.5,"3",IF(E14&lt;=10.7,"2",IF(E14&gt;=10.9,"1"))))))</f>
        <v>5</v>
      </c>
      <c r="G14" s="9">
        <v>132</v>
      </c>
      <c r="H14" s="10" t="str">
        <f>IF(G14&lt;=1,"0",IF(G14&gt;=105,"5",IF(G14&gt;=100,"4",IF(G14&gt;=95,"3",IF(G14&gt;=90,"2",IF(G14&lt;85,"1"))))))</f>
        <v>5</v>
      </c>
      <c r="I14" s="9">
        <v>22</v>
      </c>
      <c r="J14" s="8" t="str">
        <f>IF(I14&lt;=1,"0",IF(I14&gt;=7,"5",IF(I14&gt;=5,"4",IF(I14&gt;=3,"3",IF(I14&gt;=2,"2",IF(I14&lt;1,"1"))))))</f>
        <v>5</v>
      </c>
      <c r="K14" s="9">
        <v>28</v>
      </c>
      <c r="L14" s="10" t="str">
        <f>IF(K14&lt;=49,"5",IF(K14&lt;=51,"4",IF(K14&lt;=53,"3",IF(K14&lt;=55,"2",IF(K14&gt;=57,"1")))))</f>
        <v>5</v>
      </c>
      <c r="M14" s="10">
        <f t="shared" si="4"/>
        <v>5</v>
      </c>
      <c r="N14" s="29" t="s">
        <v>43</v>
      </c>
    </row>
    <row r="15" spans="1:14" ht="29.25" customHeight="1" x14ac:dyDescent="0.35">
      <c r="B15" s="5">
        <v>12</v>
      </c>
      <c r="C15" s="6" t="s">
        <v>20</v>
      </c>
      <c r="D15" s="6">
        <v>2011</v>
      </c>
      <c r="E15" s="7">
        <v>9.5</v>
      </c>
      <c r="F15" s="8" t="str">
        <f t="shared" si="9"/>
        <v>5</v>
      </c>
      <c r="G15" s="9">
        <v>146</v>
      </c>
      <c r="H15" s="10" t="str">
        <f>IF(G15&lt;=1,"0",IF(G15&gt;=115,"5",IF(G15&gt;=110,"4",IF(G15&gt;=105,"3",IF(G15&gt;=100,"2",IF(G15&lt;95,"1"))))))</f>
        <v>5</v>
      </c>
      <c r="I15" s="9">
        <v>17</v>
      </c>
      <c r="J15" s="8" t="str">
        <f>IF(I15&lt;=1,"0",IF(I15&gt;=7,"5",IF(I15&gt;=5,"4",IF(I15&gt;=3,"3",IF(I15&gt;=2,"2",IF(I15&lt;1,"1"))))))</f>
        <v>5</v>
      </c>
      <c r="K15" s="9">
        <v>26</v>
      </c>
      <c r="L15" s="10" t="str">
        <f>IF(K15&lt;=49,"5",IF(K15&lt;=51,"4",IF(K15&lt;=53,"3",IF(K15&lt;=55,"2",IF(K15&gt;=57,"1")))))</f>
        <v>5</v>
      </c>
      <c r="M15" s="10">
        <f t="shared" si="4"/>
        <v>5</v>
      </c>
      <c r="N15" s="29" t="s">
        <v>43</v>
      </c>
    </row>
    <row r="16" spans="1:14" ht="29.25" customHeight="1" x14ac:dyDescent="0.35">
      <c r="B16" s="5">
        <v>13</v>
      </c>
      <c r="C16" s="6" t="s">
        <v>21</v>
      </c>
      <c r="D16" s="6">
        <v>2011</v>
      </c>
      <c r="E16" s="7">
        <v>9.8000000000000007</v>
      </c>
      <c r="F16" s="8" t="str">
        <f>IF(E16&lt;=1,"0",IF(E16&lt;=10.1,"5",IF(E16&lt;=10.3,"4",IF(E16&lt;=10.5,"3",IF(E16&lt;=10.7,"2",IF(E16&gt;=10.9,"1"))))))</f>
        <v>5</v>
      </c>
      <c r="G16" s="9">
        <v>108</v>
      </c>
      <c r="H16" s="10" t="str">
        <f>IF(G16&lt;=1,"0",IF(G16&gt;=115,"5",IF(G16&gt;=110,"4",IF(G16&gt;=105,"3",IF(G16&gt;=100,"2",IF(G16&lt;95,"1"))))))</f>
        <v>3</v>
      </c>
      <c r="I16" s="9">
        <v>10</v>
      </c>
      <c r="J16" s="8" t="str">
        <f>IF(I16&lt;=1,"0",IF(I16&gt;=7,"5",IF(I16&gt;=5,"4",IF(I16&gt;=3,"3",IF(I16&gt;=2,"2",IF(I16&lt;1,"1"))))))</f>
        <v>5</v>
      </c>
      <c r="K16" s="9">
        <v>30</v>
      </c>
      <c r="L16" s="10" t="str">
        <f>IF(K16&lt;=49,"5",IF(K16&lt;=51,"4",IF(K16&lt;=53,"3",IF(K16&lt;=55,"2",IF(K16&gt;=57,"1")))))</f>
        <v>5</v>
      </c>
      <c r="M16" s="10">
        <f t="shared" si="4"/>
        <v>4.5</v>
      </c>
      <c r="N16" s="29" t="s">
        <v>43</v>
      </c>
    </row>
    <row r="17" spans="2:10" x14ac:dyDescent="0.25">
      <c r="E17" s="4"/>
    </row>
    <row r="19" spans="2:10" ht="20.25" x14ac:dyDescent="0.3">
      <c r="B19" s="15" t="s">
        <v>39</v>
      </c>
      <c r="C19" s="16"/>
      <c r="D19" s="16"/>
      <c r="E19" s="16"/>
      <c r="F19" s="16"/>
      <c r="G19" s="16"/>
      <c r="H19" s="16"/>
      <c r="I19" s="16"/>
      <c r="J19" s="16"/>
    </row>
    <row r="20" spans="2:10" ht="34.5" customHeight="1" x14ac:dyDescent="0.25">
      <c r="B20" s="15" t="s">
        <v>40</v>
      </c>
      <c r="C20" s="15"/>
      <c r="D20" s="15"/>
      <c r="E20" s="15"/>
      <c r="F20" s="15"/>
      <c r="G20" s="15"/>
      <c r="H20" s="15"/>
      <c r="I20" s="15"/>
      <c r="J20" s="15"/>
    </row>
  </sheetData>
  <mergeCells count="8">
    <mergeCell ref="B1:N1"/>
    <mergeCell ref="B2:B3"/>
    <mergeCell ref="C2:C3"/>
    <mergeCell ref="D2:D3"/>
    <mergeCell ref="E2:F2"/>
    <mergeCell ref="G2:H2"/>
    <mergeCell ref="I2:J2"/>
    <mergeCell ref="K2:L2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3" sqref="B13:C15"/>
    </sheetView>
  </sheetViews>
  <sheetFormatPr defaultRowHeight="15.75" x14ac:dyDescent="0.25"/>
  <cols>
    <col min="1" max="1" width="5.375" customWidth="1"/>
    <col min="2" max="2" width="28.5" customWidth="1"/>
  </cols>
  <sheetData>
    <row r="1" spans="1:3" x14ac:dyDescent="0.25">
      <c r="A1" t="s">
        <v>13</v>
      </c>
    </row>
    <row r="3" spans="1:3" x14ac:dyDescent="0.25">
      <c r="A3">
        <v>1</v>
      </c>
      <c r="B3" t="s">
        <v>24</v>
      </c>
      <c r="C3">
        <v>2009</v>
      </c>
    </row>
    <row r="4" spans="1:3" x14ac:dyDescent="0.25">
      <c r="A4">
        <v>2</v>
      </c>
      <c r="B4" t="s">
        <v>23</v>
      </c>
      <c r="C4">
        <v>2010</v>
      </c>
    </row>
    <row r="5" spans="1:3" x14ac:dyDescent="0.25">
      <c r="A5">
        <v>3</v>
      </c>
      <c r="B5" t="s">
        <v>25</v>
      </c>
      <c r="C5">
        <v>2010</v>
      </c>
    </row>
    <row r="6" spans="1:3" x14ac:dyDescent="0.25">
      <c r="A6">
        <v>4</v>
      </c>
      <c r="B6" t="s">
        <v>26</v>
      </c>
      <c r="C6">
        <v>2010</v>
      </c>
    </row>
    <row r="7" spans="1:3" x14ac:dyDescent="0.25">
      <c r="A7">
        <v>5</v>
      </c>
      <c r="B7" t="s">
        <v>14</v>
      </c>
      <c r="C7">
        <v>2011</v>
      </c>
    </row>
    <row r="8" spans="1:3" x14ac:dyDescent="0.25">
      <c r="A8">
        <v>6</v>
      </c>
      <c r="B8" t="s">
        <v>15</v>
      </c>
      <c r="C8">
        <v>2011</v>
      </c>
    </row>
    <row r="9" spans="1:3" x14ac:dyDescent="0.25">
      <c r="A9">
        <v>7</v>
      </c>
      <c r="B9" t="s">
        <v>22</v>
      </c>
      <c r="C9">
        <v>2011</v>
      </c>
    </row>
    <row r="10" spans="1:3" x14ac:dyDescent="0.25">
      <c r="A10">
        <v>8</v>
      </c>
      <c r="B10" t="s">
        <v>16</v>
      </c>
      <c r="C10">
        <v>2011</v>
      </c>
    </row>
    <row r="11" spans="1:3" x14ac:dyDescent="0.25">
      <c r="A11">
        <v>9</v>
      </c>
      <c r="B11" t="s">
        <v>17</v>
      </c>
      <c r="C11">
        <v>2011</v>
      </c>
    </row>
    <row r="12" spans="1:3" x14ac:dyDescent="0.25">
      <c r="A12">
        <v>10</v>
      </c>
      <c r="B12" t="s">
        <v>19</v>
      </c>
      <c r="C12">
        <v>2011</v>
      </c>
    </row>
    <row r="13" spans="1:3" x14ac:dyDescent="0.25">
      <c r="A13">
        <v>11</v>
      </c>
      <c r="B13" t="s">
        <v>18</v>
      </c>
      <c r="C13">
        <v>2011</v>
      </c>
    </row>
    <row r="14" spans="1:3" x14ac:dyDescent="0.25">
      <c r="A14">
        <v>12</v>
      </c>
      <c r="B14" t="s">
        <v>20</v>
      </c>
      <c r="C14">
        <v>2011</v>
      </c>
    </row>
    <row r="15" spans="1:3" x14ac:dyDescent="0.25">
      <c r="A15">
        <v>13</v>
      </c>
      <c r="B15" t="s">
        <v>21</v>
      </c>
      <c r="C15">
        <v>2011</v>
      </c>
    </row>
  </sheetData>
  <sortState ref="B7:C15">
    <sortCondition ref="B7: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Кадочникова Т.М.</vt:lpstr>
      <vt:lpstr>Евдокимова Л.В.</vt:lpstr>
      <vt:lpstr>Лист2</vt:lpstr>
      <vt:lpstr>'Евдокимова Л.В.'!Область_печати</vt:lpstr>
      <vt:lpstr>'Кадочникова Т.М.'!Область_печати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Lena</cp:lastModifiedBy>
  <cp:lastPrinted>2017-12-26T12:04:26Z</cp:lastPrinted>
  <dcterms:created xsi:type="dcterms:W3CDTF">2017-12-25T09:34:17Z</dcterms:created>
  <dcterms:modified xsi:type="dcterms:W3CDTF">2017-12-27T07:14:48Z</dcterms:modified>
</cp:coreProperties>
</file>